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ocuments\DANĚ\2017\"/>
    </mc:Choice>
  </mc:AlternateContent>
  <bookViews>
    <workbookView xWindow="0" yWindow="0" windowWidth="2370" windowHeight="0"/>
  </bookViews>
  <sheets>
    <sheet name="nenkovice 2017, 5.12.2017" sheetId="1" r:id="rId1"/>
  </sheets>
  <calcPr calcId="152511"/>
</workbook>
</file>

<file path=xl/calcChain.xml><?xml version="1.0" encoding="utf-8"?>
<calcChain xmlns="http://schemas.openxmlformats.org/spreadsheetml/2006/main">
  <c r="I44" i="1" l="1"/>
  <c r="H44" i="1"/>
  <c r="G44" i="1"/>
  <c r="G45" i="1"/>
  <c r="H45" i="1"/>
  <c r="I45" i="1"/>
  <c r="G46" i="1"/>
  <c r="H46" i="1"/>
  <c r="I46" i="1"/>
  <c r="I20" i="1" l="1"/>
  <c r="F20" i="1"/>
  <c r="C20" i="1"/>
  <c r="J32" i="1" l="1"/>
  <c r="J31" i="1"/>
  <c r="J30" i="1"/>
  <c r="J29" i="1"/>
  <c r="J28" i="1"/>
  <c r="J27" i="1"/>
  <c r="J26" i="1"/>
  <c r="J25" i="1"/>
  <c r="J24" i="1"/>
  <c r="J23" i="1"/>
  <c r="J22" i="1"/>
  <c r="J21" i="1"/>
  <c r="J19" i="1"/>
  <c r="J18" i="1"/>
  <c r="J17" i="1"/>
  <c r="J16" i="1"/>
  <c r="J15" i="1"/>
  <c r="J14" i="1"/>
  <c r="J13" i="1"/>
  <c r="G32" i="1"/>
  <c r="G31" i="1"/>
  <c r="G30" i="1"/>
  <c r="G29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G14" i="1"/>
  <c r="G13" i="1"/>
  <c r="D34" i="1"/>
  <c r="G52" i="1" s="1"/>
  <c r="I51" i="1"/>
  <c r="H51" i="1"/>
  <c r="G51" i="1"/>
  <c r="I33" i="1" l="1"/>
  <c r="F33" i="1"/>
  <c r="C33" i="1"/>
  <c r="I47" i="1"/>
  <c r="I43" i="1"/>
  <c r="H47" i="1"/>
  <c r="H43" i="1"/>
  <c r="I41" i="1"/>
  <c r="H41" i="1"/>
  <c r="H12" i="1"/>
  <c r="H11" i="1"/>
  <c r="H10" i="1"/>
  <c r="I42" i="1" s="1"/>
  <c r="E12" i="1"/>
  <c r="E11" i="1"/>
  <c r="E10" i="1"/>
  <c r="H42" i="1" s="1"/>
  <c r="J33" i="1" l="1"/>
  <c r="G33" i="1"/>
  <c r="B10" i="1"/>
  <c r="B11" i="1"/>
  <c r="B12" i="1"/>
  <c r="G47" i="1"/>
  <c r="G43" i="1"/>
  <c r="G41" i="1"/>
  <c r="D36" i="1"/>
  <c r="D35" i="1"/>
  <c r="G53" i="1" s="1"/>
  <c r="G54" i="1" s="1"/>
  <c r="G20" i="1" l="1"/>
  <c r="G35" i="1" s="1"/>
  <c r="H53" i="1" s="1"/>
  <c r="J20" i="1"/>
  <c r="J35" i="1" s="1"/>
  <c r="I53" i="1" s="1"/>
  <c r="G12" i="1"/>
  <c r="J12" i="1"/>
  <c r="J10" i="1"/>
  <c r="G10" i="1"/>
  <c r="G11" i="1"/>
  <c r="J11" i="1"/>
  <c r="G42" i="1"/>
  <c r="G36" i="1" l="1"/>
  <c r="J36" i="1"/>
  <c r="J34" i="1"/>
  <c r="I52" i="1" s="1"/>
  <c r="I54" i="1" s="1"/>
  <c r="G34" i="1"/>
  <c r="H52" i="1" s="1"/>
  <c r="H54" i="1" s="1"/>
</calcChain>
</file>

<file path=xl/sharedStrings.xml><?xml version="1.0" encoding="utf-8"?>
<sst xmlns="http://schemas.openxmlformats.org/spreadsheetml/2006/main" count="163" uniqueCount="81">
  <si>
    <t>Druh</t>
  </si>
  <si>
    <t>A</t>
  </si>
  <si>
    <t>B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</si>
  <si>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</si>
  <si>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</si>
  <si>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</si>
  <si>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</si>
  <si>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</si>
  <si>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</si>
  <si>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</si>
  <si>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</si>
  <si>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</si>
  <si>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</si>
  <si>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</si>
  <si>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</si>
  <si>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</si>
  <si>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-</t>
  </si>
  <si>
    <t>R</t>
  </si>
  <si>
    <t>U</t>
  </si>
  <si>
    <t>Průměrná cena půdy (Kč/m2)</t>
  </si>
  <si>
    <t>Výnos v Kč</t>
  </si>
  <si>
    <t>S</t>
  </si>
  <si>
    <t>T</t>
  </si>
  <si>
    <t>V</t>
  </si>
  <si>
    <t>Z</t>
  </si>
  <si>
    <t>Koef. §6/11</t>
  </si>
  <si>
    <t>OSTATNÍ SAMOSTATNÉ NEBYTOVÉ PROSTORY</t>
  </si>
  <si>
    <t>BYT</t>
  </si>
  <si>
    <t>Celk.</t>
  </si>
  <si>
    <t>SAMOSTATNÝ NEBYTOVÝ PROSTOR URČENÝ K VYUŽITÍ JAKO GARÁŽ</t>
  </si>
  <si>
    <t>ORNÁ PŮDA, CHMELNICE, VINICE, ZAHRADA, OVOCNÝ SAD</t>
  </si>
  <si>
    <t>D</t>
  </si>
  <si>
    <t>OSTATNÍ PLOCHA</t>
  </si>
  <si>
    <t>STAVEBNÍ POZEMEK</t>
  </si>
  <si>
    <t>ZASTAVĚNÁ PLOCHA A NÁDVOŘÍ</t>
  </si>
  <si>
    <t>RYBNÍK S INTENZÍVNÍM A PRŮMYSLOVÝM CHOVEM RYB</t>
  </si>
  <si>
    <t>HOSPODÁŘSKÝ LES</t>
  </si>
  <si>
    <t>TRVALÝ TRAVNÍ POROST</t>
  </si>
  <si>
    <t>OBYTNÝ DŮM</t>
  </si>
  <si>
    <t>STAVBA PLNÍCÍ DOPLŇKOVOU FUNKCI KE STAVBĚ PRO INDIVIDUÁLNÍ REKREACI</t>
  </si>
  <si>
    <t>GARÁŽ VYSTAVĚNÁ ODDĚLENĚ OD OBYTNÉHO DOMU</t>
  </si>
  <si>
    <t>STAVBA PRO PODNIKATEL.ČINNOST: ZEMĚDĚLSKÁ PRVOVÝROBA, LESNÍ A VODNÍ HOSPODÁŘSTVÍ</t>
  </si>
  <si>
    <t xml:space="preserve">OSTATNÍ STAVBA </t>
  </si>
  <si>
    <t>OSTATNÍ STAVBA TVOŘÍCÍ PŘÍSLUŠENSTVÍ K OBYTNÉMU DOMU</t>
  </si>
  <si>
    <t>STAVBA K INDIVIDUÁLNÍ REKREACI VČETNĚ RODINNÝCH DOMŮ VYUŽÍVANÝCH K INDIVIDUÁLNÍ REKREACI</t>
  </si>
  <si>
    <t>STAVBA PRO PODNIK. ČINNOST: PRŮMYSL, STAVEBNICTVÍ, DOPRAVA, ENERGETIKA, OSTATNÍ ZEMĚDĚLSKÁ VÝROBA</t>
  </si>
  <si>
    <t>STAVBA PRO PODNIKATELSKOU ČINNOST: OSTATNÍ PODNIKATELSKÁ ČINNOST</t>
  </si>
  <si>
    <t>SAMOSTATNÝ NEBYTOVÝ PROSTOR URČENÝ K PODNIKÁNÍ - ZEMĚDĚLSKÁ PRVOVÝROBA, LESNÍ A VODNÍ HOSPODÁŘSTVÍ</t>
  </si>
  <si>
    <t>SAMOSTATNÝ NEBYTOVÝ PROSTOR URČENÝ K PODNIKÁNÍ - OSTATNÍ PODNIKATELSKÁ ČINNOST</t>
  </si>
  <si>
    <t>Místní koeficient (§12)</t>
  </si>
  <si>
    <t>Sazba za m2</t>
  </si>
  <si>
    <t>Pozemky</t>
  </si>
  <si>
    <t>SAMOSTATNÝ NEBYT. PROSTOR URČENÝ K PODNIK. - PRŮMYSL, STAVEBNICTVÍ, DOPRAVA, ENERGETIKA, OST. ZEM. VÝR.</t>
  </si>
  <si>
    <t>Č. k. ú.</t>
  </si>
  <si>
    <t>Typové případy zdanění vybraných nemovitostí</t>
  </si>
  <si>
    <t>Obytný dům, 100 m2, bez dalšího nadzemního podlaží</t>
  </si>
  <si>
    <t>Nemovitost</t>
  </si>
  <si>
    <t>Byt, 2+1, 60 m2</t>
  </si>
  <si>
    <t>Objekt využitý převážně jako dílna, 100 m2</t>
  </si>
  <si>
    <t>Objekt využitý převážně jako prodejna, 100 m2</t>
  </si>
  <si>
    <t>x</t>
  </si>
  <si>
    <t>X</t>
  </si>
  <si>
    <t>Y</t>
  </si>
  <si>
    <t>ZPEVNĚNÁ PLOCHA POZEMKU: PRŮMYSL, STAVEBNICTVÍ, DOPRAVA, ENERGETIKA, OSTATNÍ ZEMĚDĚLSKÁ VÝROBA</t>
  </si>
  <si>
    <t>ZPEVNĚNÁ PLOCHA POZEMKU: ZEMĚDĚLSKÁ PRVOVÝROBA, LESNÍ A VODNÍ HOSPODÁŘSTVÍ</t>
  </si>
  <si>
    <t>k. ú.</t>
  </si>
  <si>
    <t>Chata, 30 m2, bez dalšího nadzemního podlaží</t>
  </si>
  <si>
    <t>Zahrada, pole, 1 ha</t>
  </si>
  <si>
    <t>Srovnání výnosu daně z nemovitých věcí za jednotlivé varianty</t>
  </si>
  <si>
    <t>Výnos daně z nemovitých věcí a výpočet dopadu změn vstupních parametrů</t>
  </si>
  <si>
    <t>Daň z pozemků</t>
  </si>
  <si>
    <t>Daň ze staveb a jednotek</t>
  </si>
  <si>
    <t>Daň z nemovitých věcí celkem</t>
  </si>
  <si>
    <t>St. a jedn.</t>
  </si>
  <si>
    <t>Daň 2017 (Kč)</t>
  </si>
  <si>
    <t>Garáž, 20 m2</t>
  </si>
  <si>
    <t>2019 - var. 1 (Kč)</t>
  </si>
  <si>
    <t>2019 - var. 2 (Kč)</t>
  </si>
  <si>
    <t>Nenkovice</t>
  </si>
  <si>
    <t>2019 - § 12 = 2</t>
  </si>
  <si>
    <t>2019 - § 12 =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</si>
</sst>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%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charset val="238"/>
    </font>
    <font>
      <sz val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3" fontId="2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2" xfId="0" applyFont="1" applyFill="1" applyBorder="1" applyAlignment="1">
      <alignment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3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horizontal="right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3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0" xfId="0" applyNumberFormat="1" applyFont="1" applyBorder="1" applyAlignment="1">
      <alignment vertical="center" wrapText="1"/>
    </xf>
    <xf numFmtId="3" fontId="2" fillId="0" borderId="19" xfId="0" applyNumberFormat="1" applyFont="1" applyFill="1" applyBorder="1" applyAlignment="1">
      <alignment vertical="center" wrapText="1"/>
    </xf>
    <xf numFmtId="3" fontId="2" fillId="0" borderId="20" xfId="0" applyNumberFormat="1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4" fillId="0" borderId="33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3" fontId="2" fillId="4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3" fontId="2" fillId="5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5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5" borderId="1" xfId="0" applyFont="1" applyFill="1" applyBorder="1" applyAlignment="1" applyProtection="1">
      <alignment horizontal="right" vertical="center" wrapText="1"/>
      <protection locked="0"/>
    </xf>
    <xf numFmtId="0" fontId="2" fillId="5" borderId="23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/>
      <protection locked="0"/>
    </xf>
    <xf numFmtId="0" fontId="2" fillId="5" borderId="1" xfId="0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 wrapText="1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3" fontId="2" fillId="0" borderId="0" xfId="0" applyNumberFormat="1" applyFont="1" applyAlignment="1">
      <alignment vertical="center" wrapText="1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right" vertical="center" wrapText="1"/>
    </xf>
    <xf numFmtId="165" fontId="2" fillId="0" borderId="0" xfId="1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right" vertical="center" wrapText="1"/>
    </xf>
    <xf numFmtId="0" fontId="2" fillId="0" borderId="25" xfId="0" applyFont="1" applyFill="1" applyBorder="1" applyAlignment="1">
      <alignment horizontal="right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'nenkovice 2017, 5.12.2017'!$A$52:$F$52</c:f>
              <c:strCache>
                <c:ptCount val="6"/>
                <c:pt idx="0">
                  <c:v>Daň z pozemků</c:v>
                </c:pt>
              </c:strCache>
            </c:strRef>
          </c:tx>
          <c:invertIfNegative val="0"/>
          <c:dLbls>
            <c:spPr>
              <a:solidFill>
                <a:sysClr val="window" lastClr="FFFFFF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'nenkovice 2017, 5.12.2017'!$G$51:$I$51</c:f>
              <c:strCache>
                <c:ptCount val="3"/>
                <c:pt idx="0">
                  <c:v>Daň 2017 (Kč)</c:v>
                </c:pt>
                <c:pt idx="1">
                  <c:v>2019 - var. 1 (Kč)</c:v>
                </c:pt>
                <c:pt idx="2">
                  <c:v>2019 - var. 2 (Kč)</c:v>
                </c:pt>
              </c:strCache>
            </c:strRef>
          </c:cat>
          <c:val>
            <c:numRef>
              <c:f>'nenkovice 2017, 5.12.2017'!$G$52:$I$52</c:f>
              <c:numCache>
                <c:formatCode>#,##0</c:formatCode>
                <c:ptCount val="3"/>
                <c:pt idx="0">
                  <c:v>504203</c:v>
                </c:pt>
                <c:pt idx="1">
                  <c:v>547178</c:v>
                </c:pt>
                <c:pt idx="2">
                  <c:v>590153</c:v>
                </c:pt>
              </c:numCache>
            </c:numRef>
          </c:val>
        </c:ser>
        <c:ser>
          <c:idx val="1"/>
          <c:order val="1"/>
          <c:tx>
            <c:strRef>
              <c:f>'nenkovice 2017, 5.12.2017'!$A$53:$F$53</c:f>
              <c:strCache>
                <c:ptCount val="6"/>
                <c:pt idx="0">
                  <c:v>Daň ze staveb a jednotek</c:v>
                </c:pt>
              </c:strCache>
            </c:strRef>
          </c:tx>
          <c:invertIfNegative val="0"/>
          <c:dLbls>
            <c:spPr>
              <a:solidFill>
                <a:schemeClr val="bg1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'nenkovice 2017, 5.12.2017'!$G$51:$I$51</c:f>
              <c:strCache>
                <c:ptCount val="3"/>
                <c:pt idx="0">
                  <c:v>Daň 2017 (Kč)</c:v>
                </c:pt>
                <c:pt idx="1">
                  <c:v>2019 - var. 1 (Kč)</c:v>
                </c:pt>
                <c:pt idx="2">
                  <c:v>2019 - var. 2 (Kč)</c:v>
                </c:pt>
              </c:strCache>
            </c:strRef>
          </c:cat>
          <c:val>
            <c:numRef>
              <c:f>'nenkovice 2017, 5.12.2017'!$G$53:$I$53</c:f>
              <c:numCache>
                <c:formatCode>#,##0</c:formatCode>
                <c:ptCount val="3"/>
                <c:pt idx="0">
                  <c:v>89143</c:v>
                </c:pt>
                <c:pt idx="1">
                  <c:v>178286</c:v>
                </c:pt>
                <c:pt idx="2">
                  <c:v>267429</c:v>
                </c:pt>
              </c:numCache>
            </c:numRef>
          </c:val>
        </c:ser>
        <c:ser>
          <c:idx val="2"/>
          <c:order val="2"/>
          <c:tx>
            <c:strRef>
              <c:f>'nenkovice 2017, 5.12.2017'!$A$54:$F$54</c:f>
              <c:strCache>
                <c:ptCount val="6"/>
                <c:pt idx="0">
                  <c:v>Daň z nemovitých věcí celkem</c:v>
                </c:pt>
              </c:strCache>
            </c:strRef>
          </c:tx>
          <c:invertIfNegative val="0"/>
          <c:dLbls>
            <c:spPr>
              <a:solidFill>
                <a:schemeClr val="bg1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'nenkovice 2017, 5.12.2017'!$G$51:$I$51</c:f>
              <c:strCache>
                <c:ptCount val="3"/>
                <c:pt idx="0">
                  <c:v>Daň 2017 (Kč)</c:v>
                </c:pt>
                <c:pt idx="1">
                  <c:v>2019 - var. 1 (Kč)</c:v>
                </c:pt>
                <c:pt idx="2">
                  <c:v>2019 - var. 2 (Kč)</c:v>
                </c:pt>
              </c:strCache>
            </c:strRef>
          </c:cat>
          <c:val>
            <c:numRef>
              <c:f>'nenkovice 2017, 5.12.2017'!$G$54:$I$54</c:f>
              <c:numCache>
                <c:formatCode>#,##0</c:formatCode>
                <c:ptCount val="3"/>
                <c:pt idx="0">
                  <c:v>593346</c:v>
                </c:pt>
                <c:pt idx="1">
                  <c:v>725464</c:v>
                </c:pt>
                <c:pt idx="2">
                  <c:v>857582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04923944"/>
        <c:axId val="204924336"/>
      </c:barChart>
      <c:catAx>
        <c:axId val="204923944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crossAx val="204924336"/>
        <c:crosses val="autoZero"/>
        <c:auto val="1"/>
        <c:lblAlgn val="ctr"/>
        <c:lblOffset val="100"/>
        <c:noMultiLvlLbl val="0"/>
      </c:catAx>
      <c:valAx>
        <c:axId val="204924336"/>
        <c:scaling>
          <c:orientation val="minMax"/>
        </c:scaling>
        <c:delete val="1"/>
        <c:axPos val="l"/>
        <c:majorGridlines/>
        <c:numFmt formatCode="#,##0" sourceLinked="1"/>
        <c:majorTickMark val="out"/>
        <c:minorTickMark val="none"/>
        <c:tickLblPos val="nextTo"/>
        <c:crossAx val="204923944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4761</xdr:rowOff>
    </xdr:from>
    <xdr:to>
      <xdr:col>11</xdr:col>
      <xdr:colOff>704850</xdr:colOff>
      <xdr:row>73</xdr:row>
      <xdr:rowOff>19050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tabSelected="1" workbookViewId="0">
      <selection activeCell="P57" sqref="P57"/>
    </sheetView>
  </sheetViews>
  <sheetFormatPr defaultColWidth="9.7109375" defaultRowHeight="12.75" x14ac:dyDescent="0.2"/>
  <cols>
    <col min="1" max="7" width="10.7109375" style="1" customWidth="1"/>
    <col min="8" max="8" width="10.7109375" style="4" customWidth="1"/>
    <col min="9" max="12" width="10.7109375" style="1" customWidth="1"/>
    <col min="13" max="13" width="12" style="2" customWidth="1"/>
    <col min="14" max="16384" width="9.7109375" style="1"/>
  </cols>
  <sheetData>
    <row r="1" spans="1:21" ht="15.75" customHeight="1" x14ac:dyDescent="0.2">
      <c r="A1" s="91" t="s">
        <v>69</v>
      </c>
      <c r="B1" s="91"/>
      <c r="C1" s="91"/>
      <c r="D1" s="91"/>
      <c r="E1" s="91"/>
      <c r="F1" s="91"/>
      <c r="G1" s="91"/>
      <c r="H1" s="91"/>
      <c r="I1" s="91"/>
      <c r="J1" s="91"/>
      <c r="K1" s="84"/>
      <c r="L1" s="84"/>
      <c r="M1" s="84"/>
    </row>
    <row r="2" spans="1:21" ht="15.75" x14ac:dyDescent="0.2">
      <c r="A2" s="3"/>
      <c r="B2" s="3"/>
      <c r="C2" s="3"/>
      <c r="D2" s="3"/>
      <c r="E2" s="3"/>
      <c r="F2" s="3"/>
      <c r="G2" s="3"/>
    </row>
    <row r="3" spans="1:21" x14ac:dyDescent="0.2">
      <c r="A3" s="5" t="s">
        <v>65</v>
      </c>
      <c r="B3" s="70" t="s">
        <v>78</v>
      </c>
      <c r="C3" s="71"/>
      <c r="D3" s="72"/>
      <c r="E3" s="73" t="s">
        <v>78</v>
      </c>
      <c r="F3" s="71"/>
      <c r="G3" s="71"/>
      <c r="H3" s="74" t="s">
        <v>78</v>
      </c>
      <c r="I3" s="71"/>
      <c r="J3" s="75"/>
      <c r="M3" s="1"/>
    </row>
    <row r="4" spans="1:21" x14ac:dyDescent="0.2">
      <c r="A4" s="6" t="s">
        <v>53</v>
      </c>
      <c r="B4" s="70">
        <v>703362</v>
      </c>
      <c r="C4" s="71"/>
      <c r="D4" s="71"/>
      <c r="E4" s="73">
        <v>703362</v>
      </c>
      <c r="F4" s="71"/>
      <c r="G4" s="71"/>
      <c r="H4" s="74">
        <v>703362</v>
      </c>
      <c r="I4" s="71"/>
      <c r="J4" s="71"/>
      <c r="M4" s="1"/>
    </row>
    <row r="5" spans="1:21" ht="16.5" thickBot="1" x14ac:dyDescent="0.25">
      <c r="A5" s="3"/>
      <c r="B5" s="3"/>
      <c r="C5" s="3"/>
      <c r="D5" s="3"/>
      <c r="E5" s="3"/>
      <c r="F5" s="3"/>
      <c r="G5" s="3"/>
      <c r="M5" s="1"/>
    </row>
    <row r="6" spans="1:21" ht="12.75" customHeight="1" x14ac:dyDescent="0.2">
      <c r="A6" s="108" t="s">
        <v>0</v>
      </c>
      <c r="B6" s="98">
        <v>2017</v>
      </c>
      <c r="C6" s="99"/>
      <c r="D6" s="100"/>
      <c r="E6" s="98" t="s">
        <v>79</v>
      </c>
      <c r="F6" s="99"/>
      <c r="G6" s="100"/>
      <c r="H6" s="98" t="s">
        <v>80</v>
      </c>
      <c r="I6" s="99"/>
      <c r="J6" s="100"/>
      <c r="M6" s="1"/>
    </row>
    <row r="7" spans="1:21" ht="12.75" customHeight="1" x14ac:dyDescent="0.2">
      <c r="A7" s="109"/>
      <c r="B7" s="101" t="s">
        <v>19</v>
      </c>
      <c r="C7" s="102"/>
      <c r="D7" s="7">
        <v>11.89</v>
      </c>
      <c r="E7" s="101" t="s">
        <v>19</v>
      </c>
      <c r="F7" s="102"/>
      <c r="G7" s="59">
        <v>11.89</v>
      </c>
      <c r="H7" s="101" t="s">
        <v>19</v>
      </c>
      <c r="I7" s="102"/>
      <c r="J7" s="63">
        <v>11.89</v>
      </c>
      <c r="M7" s="1"/>
    </row>
    <row r="8" spans="1:21" ht="12.75" customHeight="1" x14ac:dyDescent="0.2">
      <c r="A8" s="109"/>
      <c r="B8" s="106" t="s">
        <v>49</v>
      </c>
      <c r="C8" s="107"/>
      <c r="D8" s="8">
        <v>1</v>
      </c>
      <c r="E8" s="106" t="s">
        <v>49</v>
      </c>
      <c r="F8" s="107"/>
      <c r="G8" s="76">
        <v>2</v>
      </c>
      <c r="H8" s="106" t="s">
        <v>49</v>
      </c>
      <c r="I8" s="107"/>
      <c r="J8" s="78">
        <v>3</v>
      </c>
      <c r="M8" s="1"/>
    </row>
    <row r="9" spans="1:21" ht="13.5" thickBot="1" x14ac:dyDescent="0.25">
      <c r="A9" s="110"/>
      <c r="B9" s="9" t="s">
        <v>50</v>
      </c>
      <c r="C9" s="10" t="s">
        <v>25</v>
      </c>
      <c r="D9" s="11" t="s">
        <v>20</v>
      </c>
      <c r="E9" s="9" t="s">
        <v>50</v>
      </c>
      <c r="F9" s="10" t="s">
        <v>25</v>
      </c>
      <c r="G9" s="11" t="s">
        <v>20</v>
      </c>
      <c r="H9" s="9" t="s">
        <v>50</v>
      </c>
      <c r="I9" s="10" t="s">
        <v>25</v>
      </c>
      <c r="J9" s="11" t="s">
        <v>20</v>
      </c>
      <c r="M9" s="1"/>
    </row>
    <row r="10" spans="1:21" x14ac:dyDescent="0.2">
      <c r="A10" s="12" t="s">
        <v>1</v>
      </c>
      <c r="B10" s="13">
        <f>D7*0.0075</f>
        <v>8.9175000000000004E-2</v>
      </c>
      <c r="C10" s="14" t="s">
        <v>16</v>
      </c>
      <c r="D10" s="15">
        <v>459555</v>
      </c>
      <c r="E10" s="13">
        <f>G7*0.0075</f>
        <v>8.9175000000000004E-2</v>
      </c>
      <c r="F10" s="14" t="s">
        <v>16</v>
      </c>
      <c r="G10" s="60">
        <f>$D10/$B10*E10</f>
        <v>459555</v>
      </c>
      <c r="H10" s="13">
        <f>J7*0.0075</f>
        <v>8.9175000000000004E-2</v>
      </c>
      <c r="I10" s="14" t="s">
        <v>16</v>
      </c>
      <c r="J10" s="64">
        <f>$D10/$B10*H10</f>
        <v>459555</v>
      </c>
      <c r="M10" s="1"/>
      <c r="N10" s="77"/>
      <c r="O10" s="77"/>
      <c r="P10" s="77"/>
      <c r="Q10" s="77"/>
      <c r="R10" s="77"/>
      <c r="S10" s="77"/>
      <c r="T10" s="77"/>
      <c r="U10" s="77"/>
    </row>
    <row r="11" spans="1:21" x14ac:dyDescent="0.2">
      <c r="A11" s="16" t="s">
        <v>2</v>
      </c>
      <c r="B11" s="17">
        <f>D7*0.0025</f>
        <v>2.9725000000000001E-2</v>
      </c>
      <c r="C11" s="18" t="s">
        <v>16</v>
      </c>
      <c r="D11" s="19">
        <v>1673</v>
      </c>
      <c r="E11" s="17">
        <f>G7*0.0025</f>
        <v>2.9725000000000001E-2</v>
      </c>
      <c r="F11" s="56" t="s">
        <v>16</v>
      </c>
      <c r="G11" s="61">
        <f>$D11/$B11*E11</f>
        <v>1673</v>
      </c>
      <c r="H11" s="17">
        <f>J7*0.0025</f>
        <v>2.9725000000000001E-2</v>
      </c>
      <c r="I11" s="56" t="s">
        <v>16</v>
      </c>
      <c r="J11" s="65">
        <f>$D11/$B11*H11</f>
        <v>1673</v>
      </c>
      <c r="M11" s="1"/>
      <c r="N11" s="77"/>
      <c r="O11" s="77"/>
      <c r="P11" s="77"/>
      <c r="Q11" s="77"/>
      <c r="R11" s="77"/>
      <c r="S11" s="77"/>
      <c r="T11" s="77"/>
      <c r="U11" s="77"/>
    </row>
    <row r="12" spans="1:21" x14ac:dyDescent="0.2">
      <c r="A12" s="16" t="s">
        <v>3</v>
      </c>
      <c r="B12" s="17">
        <f>3.8*0.0025</f>
        <v>9.4999999999999998E-3</v>
      </c>
      <c r="C12" s="18" t="s">
        <v>16</v>
      </c>
      <c r="D12" s="19">
        <v>0</v>
      </c>
      <c r="E12" s="17">
        <f>3.8*0.0025</f>
        <v>9.4999999999999998E-3</v>
      </c>
      <c r="F12" s="56" t="s">
        <v>16</v>
      </c>
      <c r="G12" s="61">
        <f>$D12/$D8/$B12*G8*E12</f>
        <v>0</v>
      </c>
      <c r="H12" s="17">
        <f>3.8*0.0025</f>
        <v>9.4999999999999998E-3</v>
      </c>
      <c r="I12" s="56" t="s">
        <v>16</v>
      </c>
      <c r="J12" s="65">
        <f>$D12/$D8/$B12*J8*H12</f>
        <v>0</v>
      </c>
      <c r="M12" s="1"/>
      <c r="N12" s="77"/>
      <c r="O12" s="77"/>
      <c r="P12" s="77"/>
      <c r="Q12" s="77"/>
      <c r="R12" s="77"/>
      <c r="S12" s="77"/>
      <c r="T12" s="77"/>
      <c r="U12" s="77"/>
    </row>
    <row r="13" spans="1:21" x14ac:dyDescent="0.2">
      <c r="A13" s="16" t="s">
        <v>31</v>
      </c>
      <c r="B13" s="17" t="s">
        <v>60</v>
      </c>
      <c r="C13" s="18" t="s">
        <v>16</v>
      </c>
      <c r="D13" s="19">
        <v>0</v>
      </c>
      <c r="E13" s="17" t="s">
        <v>60</v>
      </c>
      <c r="F13" s="56" t="s">
        <v>16</v>
      </c>
      <c r="G13" s="61">
        <f>$D13/$D8*G8</f>
        <v>0</v>
      </c>
      <c r="H13" s="17" t="s">
        <v>60</v>
      </c>
      <c r="I13" s="56" t="s">
        <v>16</v>
      </c>
      <c r="J13" s="65">
        <f>$D13/$D8*J8</f>
        <v>0</v>
      </c>
      <c r="M13" s="1"/>
      <c r="N13" s="77"/>
      <c r="O13" s="77"/>
      <c r="P13" s="77"/>
      <c r="Q13" s="77"/>
      <c r="R13" s="77"/>
      <c r="S13" s="77"/>
      <c r="T13" s="77"/>
      <c r="U13" s="77"/>
    </row>
    <row r="14" spans="1:21" x14ac:dyDescent="0.2">
      <c r="A14" s="16" t="s">
        <v>4</v>
      </c>
      <c r="B14" s="20">
        <v>0.2</v>
      </c>
      <c r="C14" s="18" t="s">
        <v>16</v>
      </c>
      <c r="D14" s="19">
        <v>9023</v>
      </c>
      <c r="E14" s="20">
        <v>0.2</v>
      </c>
      <c r="F14" s="56" t="s">
        <v>16</v>
      </c>
      <c r="G14" s="61">
        <f>$D14/$B14/$D$8*E14*G$8</f>
        <v>18046</v>
      </c>
      <c r="H14" s="20">
        <v>0.2</v>
      </c>
      <c r="I14" s="56" t="s">
        <v>16</v>
      </c>
      <c r="J14" s="65">
        <f>$D14/$B14/$D$8*H14*J$8</f>
        <v>27069</v>
      </c>
      <c r="M14" s="81"/>
      <c r="N14" s="82"/>
      <c r="O14" s="77"/>
      <c r="P14" s="77"/>
      <c r="Q14" s="77"/>
      <c r="R14" s="77"/>
      <c r="S14" s="77"/>
      <c r="T14" s="77"/>
      <c r="U14" s="77"/>
    </row>
    <row r="15" spans="1:21" x14ac:dyDescent="0.2">
      <c r="A15" s="16" t="s">
        <v>5</v>
      </c>
      <c r="B15" s="20">
        <v>2</v>
      </c>
      <c r="C15" s="21">
        <v>1</v>
      </c>
      <c r="D15" s="19">
        <v>1014</v>
      </c>
      <c r="E15" s="20">
        <v>2</v>
      </c>
      <c r="F15" s="62">
        <v>1</v>
      </c>
      <c r="G15" s="61">
        <f>$D15/$C15/$B15/$D$8*G$8*F15*E15</f>
        <v>2028</v>
      </c>
      <c r="H15" s="20">
        <v>2</v>
      </c>
      <c r="I15" s="66">
        <v>1</v>
      </c>
      <c r="J15" s="65">
        <f>$D15/$C15/$B15/$D$8*J$8*I15*H15</f>
        <v>3042</v>
      </c>
      <c r="M15" s="1"/>
      <c r="N15" s="77"/>
      <c r="O15" s="77"/>
      <c r="P15" s="77"/>
      <c r="Q15" s="77"/>
      <c r="R15" s="77"/>
      <c r="S15" s="77"/>
      <c r="T15" s="77"/>
      <c r="U15" s="77"/>
    </row>
    <row r="16" spans="1:21" x14ac:dyDescent="0.2">
      <c r="A16" s="16" t="s">
        <v>6</v>
      </c>
      <c r="B16" s="20">
        <v>0.2</v>
      </c>
      <c r="C16" s="18" t="s">
        <v>16</v>
      </c>
      <c r="D16" s="19">
        <v>28728</v>
      </c>
      <c r="E16" s="20">
        <v>0.2</v>
      </c>
      <c r="F16" s="56" t="s">
        <v>16</v>
      </c>
      <c r="G16" s="61">
        <f>$D16/$B16/$D$8*E16*G$8</f>
        <v>57456</v>
      </c>
      <c r="H16" s="20">
        <v>0.2</v>
      </c>
      <c r="I16" s="56" t="s">
        <v>16</v>
      </c>
      <c r="J16" s="65">
        <f>$D16/$B16/$D$8*H16*J$8</f>
        <v>86184</v>
      </c>
    </row>
    <row r="17" spans="1:21" x14ac:dyDescent="0.2">
      <c r="A17" s="16" t="s">
        <v>61</v>
      </c>
      <c r="B17" s="20">
        <v>1</v>
      </c>
      <c r="C17" s="18" t="s">
        <v>16</v>
      </c>
      <c r="D17" s="19">
        <v>4005</v>
      </c>
      <c r="E17" s="20">
        <v>1</v>
      </c>
      <c r="F17" s="56" t="s">
        <v>16</v>
      </c>
      <c r="G17" s="61">
        <f>$D17/$B17/$D$8*E17*G$8</f>
        <v>8010</v>
      </c>
      <c r="H17" s="20">
        <v>1</v>
      </c>
      <c r="I17" s="56" t="s">
        <v>16</v>
      </c>
      <c r="J17" s="65">
        <f>$D17/$B17/$D$8*H17*J$8</f>
        <v>12015</v>
      </c>
      <c r="M17" s="1"/>
    </row>
    <row r="18" spans="1:21" x14ac:dyDescent="0.2">
      <c r="A18" s="16" t="s">
        <v>62</v>
      </c>
      <c r="B18" s="20">
        <v>5</v>
      </c>
      <c r="C18" s="18" t="s">
        <v>16</v>
      </c>
      <c r="D18" s="19">
        <v>205</v>
      </c>
      <c r="E18" s="20">
        <v>5</v>
      </c>
      <c r="F18" s="56" t="s">
        <v>16</v>
      </c>
      <c r="G18" s="61">
        <f>$D18/$B18/$D$8*E18*G$8</f>
        <v>410</v>
      </c>
      <c r="H18" s="20">
        <v>5</v>
      </c>
      <c r="I18" s="79" t="s">
        <v>16</v>
      </c>
      <c r="J18" s="65">
        <f>$D18/$B18/$D$8*H18*J$8</f>
        <v>615</v>
      </c>
      <c r="M18" s="1"/>
      <c r="N18" s="80"/>
      <c r="O18" s="80"/>
      <c r="P18" s="80"/>
      <c r="Q18" s="80"/>
      <c r="R18" s="80"/>
      <c r="S18" s="80"/>
      <c r="T18" s="80"/>
      <c r="U18" s="80"/>
    </row>
    <row r="19" spans="1:21" x14ac:dyDescent="0.2">
      <c r="A19" s="16" t="s">
        <v>7</v>
      </c>
      <c r="B19" s="20">
        <v>2</v>
      </c>
      <c r="C19" s="21">
        <v>1</v>
      </c>
      <c r="D19" s="19">
        <v>50209</v>
      </c>
      <c r="E19" s="20">
        <v>2</v>
      </c>
      <c r="F19" s="62">
        <v>1</v>
      </c>
      <c r="G19" s="61">
        <f>$D19/$C19/$B19/$D$8*G$8*F19*E19</f>
        <v>100418</v>
      </c>
      <c r="H19" s="20">
        <v>2</v>
      </c>
      <c r="I19" s="66">
        <v>1</v>
      </c>
      <c r="J19" s="65">
        <f>$D19/$C19/$B19/$D$8*J$8*I19*H19</f>
        <v>150627</v>
      </c>
      <c r="M19" s="1"/>
      <c r="N19" s="80"/>
      <c r="O19" s="80"/>
      <c r="P19" s="80"/>
      <c r="Q19" s="80"/>
      <c r="R19" s="80"/>
      <c r="S19" s="80"/>
      <c r="T19" s="80"/>
      <c r="U19" s="80"/>
    </row>
    <row r="20" spans="1:21" x14ac:dyDescent="0.2">
      <c r="A20" s="16" t="s">
        <v>8</v>
      </c>
      <c r="B20" s="20">
        <v>2</v>
      </c>
      <c r="C20" s="22">
        <f>C19</f>
        <v>1</v>
      </c>
      <c r="D20" s="19">
        <v>11665</v>
      </c>
      <c r="E20" s="20">
        <v>2</v>
      </c>
      <c r="F20" s="22">
        <f>F19</f>
        <v>1</v>
      </c>
      <c r="G20" s="61">
        <f>$D20/$C20/$B20/$D$8*G$8*F20*E20</f>
        <v>23330</v>
      </c>
      <c r="H20" s="20">
        <v>2</v>
      </c>
      <c r="I20" s="22">
        <f>I19</f>
        <v>1</v>
      </c>
      <c r="J20" s="65">
        <f>$D20/$C20/$B20/$D$8*J$8*I20*H20</f>
        <v>34995</v>
      </c>
      <c r="M20" s="1"/>
      <c r="N20" s="80"/>
      <c r="O20" s="80"/>
      <c r="P20" s="80"/>
      <c r="Q20" s="80"/>
      <c r="R20" s="80"/>
      <c r="S20" s="80"/>
      <c r="T20" s="80"/>
      <c r="U20" s="80"/>
    </row>
    <row r="21" spans="1:21" x14ac:dyDescent="0.2">
      <c r="A21" s="16" t="s">
        <v>9</v>
      </c>
      <c r="B21" s="20">
        <v>6</v>
      </c>
      <c r="C21" s="21">
        <v>1</v>
      </c>
      <c r="D21" s="19">
        <v>4854</v>
      </c>
      <c r="E21" s="20">
        <v>6</v>
      </c>
      <c r="F21" s="62">
        <v>1</v>
      </c>
      <c r="G21" s="61">
        <f t="shared" ref="G21:G26" si="0">$D21/$C21/$B21/$D$8*G$8*F21*E21</f>
        <v>9708</v>
      </c>
      <c r="H21" s="20">
        <v>6</v>
      </c>
      <c r="I21" s="66">
        <v>1</v>
      </c>
      <c r="J21" s="65">
        <f t="shared" ref="J21:J26" si="1">$D21/$C21/$B21/$D$8*J$8*I21*H21</f>
        <v>14562</v>
      </c>
      <c r="M21" s="1"/>
      <c r="N21" s="80"/>
      <c r="O21" s="80"/>
      <c r="P21" s="80"/>
      <c r="Q21" s="80"/>
      <c r="R21" s="80"/>
      <c r="S21" s="80"/>
      <c r="T21" s="80"/>
      <c r="U21" s="80"/>
    </row>
    <row r="22" spans="1:21" x14ac:dyDescent="0.2">
      <c r="A22" s="16" t="s">
        <v>10</v>
      </c>
      <c r="B22" s="20">
        <v>2</v>
      </c>
      <c r="C22" s="21">
        <v>1</v>
      </c>
      <c r="D22" s="19">
        <v>234</v>
      </c>
      <c r="E22" s="20">
        <v>2</v>
      </c>
      <c r="F22" s="62">
        <v>1</v>
      </c>
      <c r="G22" s="61">
        <f t="shared" si="0"/>
        <v>468</v>
      </c>
      <c r="H22" s="20">
        <v>2</v>
      </c>
      <c r="I22" s="66">
        <v>1</v>
      </c>
      <c r="J22" s="65">
        <f t="shared" si="1"/>
        <v>702</v>
      </c>
      <c r="M22" s="81"/>
      <c r="N22" s="83"/>
      <c r="O22" s="83"/>
      <c r="P22" s="83"/>
      <c r="Q22" s="83"/>
      <c r="R22" s="83"/>
      <c r="S22" s="83"/>
      <c r="T22" s="83"/>
      <c r="U22" s="83"/>
    </row>
    <row r="23" spans="1:21" x14ac:dyDescent="0.2">
      <c r="A23" s="16" t="s">
        <v>11</v>
      </c>
      <c r="B23" s="20">
        <v>8</v>
      </c>
      <c r="C23" s="21">
        <v>1</v>
      </c>
      <c r="D23" s="19">
        <v>2896</v>
      </c>
      <c r="E23" s="20">
        <v>8</v>
      </c>
      <c r="F23" s="62">
        <v>1</v>
      </c>
      <c r="G23" s="61">
        <f t="shared" si="0"/>
        <v>5792</v>
      </c>
      <c r="H23" s="20">
        <v>8</v>
      </c>
      <c r="I23" s="66">
        <v>1</v>
      </c>
      <c r="J23" s="65">
        <f t="shared" si="1"/>
        <v>8688</v>
      </c>
      <c r="M23" s="1"/>
      <c r="N23" s="80"/>
      <c r="O23" s="80"/>
      <c r="P23" s="80"/>
      <c r="Q23" s="80"/>
      <c r="R23" s="80"/>
      <c r="S23" s="80"/>
      <c r="T23" s="80"/>
      <c r="U23" s="80"/>
    </row>
    <row r="24" spans="1:21" x14ac:dyDescent="0.2">
      <c r="A24" s="16" t="s">
        <v>12</v>
      </c>
      <c r="B24" s="20">
        <v>2</v>
      </c>
      <c r="C24" s="21">
        <v>1</v>
      </c>
      <c r="D24" s="19">
        <v>9706</v>
      </c>
      <c r="E24" s="20">
        <v>2</v>
      </c>
      <c r="F24" s="62">
        <v>1</v>
      </c>
      <c r="G24" s="61">
        <f t="shared" si="0"/>
        <v>19412</v>
      </c>
      <c r="H24" s="20">
        <v>2</v>
      </c>
      <c r="I24" s="66">
        <v>1</v>
      </c>
      <c r="J24" s="65">
        <f t="shared" si="1"/>
        <v>29118</v>
      </c>
    </row>
    <row r="25" spans="1:21" x14ac:dyDescent="0.2">
      <c r="A25" s="16" t="s">
        <v>13</v>
      </c>
      <c r="B25" s="20">
        <v>10</v>
      </c>
      <c r="C25" s="21">
        <v>1</v>
      </c>
      <c r="D25" s="19">
        <v>590</v>
      </c>
      <c r="E25" s="20">
        <v>10</v>
      </c>
      <c r="F25" s="62">
        <v>1</v>
      </c>
      <c r="G25" s="61">
        <f t="shared" si="0"/>
        <v>1180</v>
      </c>
      <c r="H25" s="20">
        <v>10</v>
      </c>
      <c r="I25" s="66">
        <v>1</v>
      </c>
      <c r="J25" s="65">
        <f t="shared" si="1"/>
        <v>1770</v>
      </c>
      <c r="M25" s="1"/>
    </row>
    <row r="26" spans="1:21" x14ac:dyDescent="0.2">
      <c r="A26" s="16" t="s">
        <v>14</v>
      </c>
      <c r="B26" s="20">
        <v>10</v>
      </c>
      <c r="C26" s="21">
        <v>1</v>
      </c>
      <c r="D26" s="19">
        <v>4937</v>
      </c>
      <c r="E26" s="20">
        <v>10</v>
      </c>
      <c r="F26" s="62">
        <v>1</v>
      </c>
      <c r="G26" s="61">
        <f t="shared" si="0"/>
        <v>9874</v>
      </c>
      <c r="H26" s="20">
        <v>10</v>
      </c>
      <c r="I26" s="66">
        <v>1</v>
      </c>
      <c r="J26" s="65">
        <f t="shared" si="1"/>
        <v>14811</v>
      </c>
      <c r="M26" s="1"/>
      <c r="N26" s="77"/>
      <c r="O26" s="77"/>
      <c r="R26" s="80"/>
      <c r="S26" s="80"/>
    </row>
    <row r="27" spans="1:21" x14ac:dyDescent="0.2">
      <c r="A27" s="16" t="s">
        <v>15</v>
      </c>
      <c r="B27" s="20">
        <v>6</v>
      </c>
      <c r="C27" s="18" t="s">
        <v>16</v>
      </c>
      <c r="D27" s="19">
        <v>2190</v>
      </c>
      <c r="E27" s="20">
        <v>6</v>
      </c>
      <c r="F27" s="56" t="s">
        <v>16</v>
      </c>
      <c r="G27" s="61">
        <f>$D27/$B27/$D$8*E27*G$8</f>
        <v>4380</v>
      </c>
      <c r="H27" s="20">
        <v>6</v>
      </c>
      <c r="I27" s="56" t="s">
        <v>16</v>
      </c>
      <c r="J27" s="65">
        <f>$D27/$B27/$D$8*H27*J$8</f>
        <v>6570</v>
      </c>
      <c r="M27" s="1"/>
      <c r="N27" s="77"/>
      <c r="O27" s="77"/>
      <c r="R27" s="80"/>
      <c r="S27" s="80"/>
    </row>
    <row r="28" spans="1:21" x14ac:dyDescent="0.2">
      <c r="A28" s="16" t="s">
        <v>17</v>
      </c>
      <c r="B28" s="20">
        <v>2</v>
      </c>
      <c r="C28" s="21">
        <v>1</v>
      </c>
      <c r="D28" s="19">
        <v>1862</v>
      </c>
      <c r="E28" s="20">
        <v>2</v>
      </c>
      <c r="F28" s="62">
        <v>1</v>
      </c>
      <c r="G28" s="61">
        <f t="shared" ref="G28:G33" si="2">$D28/$C28/$B28/$D$8*G$8*F28*E28</f>
        <v>3724</v>
      </c>
      <c r="H28" s="20">
        <v>2</v>
      </c>
      <c r="I28" s="66">
        <v>1</v>
      </c>
      <c r="J28" s="65">
        <f t="shared" ref="J28:J33" si="3">$D28/$C28/$B28/$D$8*J$8*I28*H28</f>
        <v>5586</v>
      </c>
      <c r="M28" s="1"/>
      <c r="N28" s="77"/>
      <c r="O28" s="77"/>
      <c r="R28" s="80"/>
      <c r="S28" s="80"/>
    </row>
    <row r="29" spans="1:21" x14ac:dyDescent="0.2">
      <c r="A29" s="16" t="s">
        <v>21</v>
      </c>
      <c r="B29" s="20">
        <v>2</v>
      </c>
      <c r="C29" s="21">
        <v>1</v>
      </c>
      <c r="D29" s="19">
        <v>0</v>
      </c>
      <c r="E29" s="20">
        <v>2</v>
      </c>
      <c r="F29" s="62">
        <v>1</v>
      </c>
      <c r="G29" s="61">
        <f t="shared" si="2"/>
        <v>0</v>
      </c>
      <c r="H29" s="20">
        <v>2</v>
      </c>
      <c r="I29" s="66">
        <v>1</v>
      </c>
      <c r="J29" s="65">
        <f t="shared" si="3"/>
        <v>0</v>
      </c>
      <c r="M29" s="1"/>
      <c r="N29" s="77"/>
      <c r="O29" s="77"/>
      <c r="R29" s="80"/>
      <c r="S29" s="80"/>
    </row>
    <row r="30" spans="1:21" x14ac:dyDescent="0.2">
      <c r="A30" s="16" t="s">
        <v>22</v>
      </c>
      <c r="B30" s="20">
        <v>10</v>
      </c>
      <c r="C30" s="21">
        <v>1</v>
      </c>
      <c r="D30" s="19">
        <v>0</v>
      </c>
      <c r="E30" s="20">
        <v>10</v>
      </c>
      <c r="F30" s="62">
        <v>1</v>
      </c>
      <c r="G30" s="61">
        <f t="shared" si="2"/>
        <v>0</v>
      </c>
      <c r="H30" s="20">
        <v>10</v>
      </c>
      <c r="I30" s="66">
        <v>1</v>
      </c>
      <c r="J30" s="65">
        <f t="shared" si="3"/>
        <v>0</v>
      </c>
      <c r="M30" s="81"/>
      <c r="N30" s="82"/>
      <c r="O30" s="77"/>
      <c r="Q30" s="81"/>
      <c r="R30" s="80"/>
      <c r="S30" s="80"/>
    </row>
    <row r="31" spans="1:21" x14ac:dyDescent="0.2">
      <c r="A31" s="16" t="s">
        <v>18</v>
      </c>
      <c r="B31" s="20">
        <v>10</v>
      </c>
      <c r="C31" s="21">
        <v>1</v>
      </c>
      <c r="D31" s="19">
        <v>0</v>
      </c>
      <c r="E31" s="20">
        <v>10</v>
      </c>
      <c r="F31" s="62">
        <v>1</v>
      </c>
      <c r="G31" s="61">
        <f t="shared" si="2"/>
        <v>0</v>
      </c>
      <c r="H31" s="20">
        <v>10</v>
      </c>
      <c r="I31" s="66">
        <v>1</v>
      </c>
      <c r="J31" s="65">
        <f t="shared" si="3"/>
        <v>0</v>
      </c>
      <c r="M31" s="81"/>
      <c r="N31" s="82"/>
      <c r="O31" s="77"/>
      <c r="Q31" s="81"/>
      <c r="R31" s="80"/>
      <c r="S31" s="80"/>
    </row>
    <row r="32" spans="1:21" x14ac:dyDescent="0.2">
      <c r="A32" s="16" t="s">
        <v>23</v>
      </c>
      <c r="B32" s="20">
        <v>8</v>
      </c>
      <c r="C32" s="21">
        <v>1</v>
      </c>
      <c r="D32" s="19">
        <v>0</v>
      </c>
      <c r="E32" s="20">
        <v>8</v>
      </c>
      <c r="F32" s="62">
        <v>1</v>
      </c>
      <c r="G32" s="61">
        <f t="shared" si="2"/>
        <v>0</v>
      </c>
      <c r="H32" s="20">
        <v>8</v>
      </c>
      <c r="I32" s="66">
        <v>1</v>
      </c>
      <c r="J32" s="65">
        <f t="shared" si="3"/>
        <v>0</v>
      </c>
      <c r="M32" s="81"/>
      <c r="N32" s="82"/>
      <c r="O32" s="77"/>
      <c r="Q32" s="81"/>
      <c r="R32" s="80"/>
      <c r="S32" s="80"/>
    </row>
    <row r="33" spans="1:21" x14ac:dyDescent="0.2">
      <c r="A33" s="23" t="s">
        <v>24</v>
      </c>
      <c r="B33" s="24">
        <v>2</v>
      </c>
      <c r="C33" s="25">
        <f>C28</f>
        <v>1</v>
      </c>
      <c r="D33" s="26">
        <v>0</v>
      </c>
      <c r="E33" s="24">
        <v>2</v>
      </c>
      <c r="F33" s="25">
        <f>F28</f>
        <v>1</v>
      </c>
      <c r="G33" s="61">
        <f t="shared" si="2"/>
        <v>0</v>
      </c>
      <c r="H33" s="24">
        <v>2</v>
      </c>
      <c r="I33" s="25">
        <f>I28</f>
        <v>1</v>
      </c>
      <c r="J33" s="65">
        <f t="shared" si="3"/>
        <v>0</v>
      </c>
      <c r="M33" s="81"/>
      <c r="N33" s="82"/>
      <c r="O33" s="77"/>
      <c r="Q33" s="81"/>
      <c r="R33" s="80"/>
      <c r="S33" s="80"/>
    </row>
    <row r="34" spans="1:21" x14ac:dyDescent="0.2">
      <c r="A34" s="23" t="s">
        <v>51</v>
      </c>
      <c r="B34" s="24" t="s">
        <v>16</v>
      </c>
      <c r="C34" s="25" t="s">
        <v>16</v>
      </c>
      <c r="D34" s="27">
        <f>SUM(D10:D18)</f>
        <v>504203</v>
      </c>
      <c r="E34" s="24" t="s">
        <v>16</v>
      </c>
      <c r="F34" s="25" t="s">
        <v>16</v>
      </c>
      <c r="G34" s="27">
        <f>SUM(G10:G18)</f>
        <v>547178</v>
      </c>
      <c r="H34" s="24" t="s">
        <v>16</v>
      </c>
      <c r="I34" s="25" t="s">
        <v>16</v>
      </c>
      <c r="J34" s="27">
        <f>SUM(J10:J18)</f>
        <v>590153</v>
      </c>
      <c r="M34" s="81"/>
      <c r="N34" s="82"/>
      <c r="O34" s="77"/>
      <c r="Q34" s="81"/>
      <c r="R34" s="80"/>
      <c r="S34" s="80"/>
    </row>
    <row r="35" spans="1:21" ht="13.5" thickBot="1" x14ac:dyDescent="0.25">
      <c r="A35" s="23" t="s">
        <v>73</v>
      </c>
      <c r="B35" s="24" t="s">
        <v>16</v>
      </c>
      <c r="C35" s="25" t="s">
        <v>16</v>
      </c>
      <c r="D35" s="27">
        <f>SUM(D19:D33)</f>
        <v>89143</v>
      </c>
      <c r="E35" s="24" t="s">
        <v>16</v>
      </c>
      <c r="F35" s="25" t="s">
        <v>16</v>
      </c>
      <c r="G35" s="27">
        <f>SUM(G19:G33)</f>
        <v>178286</v>
      </c>
      <c r="H35" s="24" t="s">
        <v>16</v>
      </c>
      <c r="I35" s="25" t="s">
        <v>16</v>
      </c>
      <c r="J35" s="27">
        <f>SUM(J19:J33)</f>
        <v>267429</v>
      </c>
      <c r="M35" s="81"/>
      <c r="N35" s="82"/>
      <c r="O35" s="77"/>
      <c r="Q35" s="81"/>
      <c r="R35" s="80"/>
      <c r="S35" s="80"/>
    </row>
    <row r="36" spans="1:21" s="4" customFormat="1" ht="13.5" thickBot="1" x14ac:dyDescent="0.25">
      <c r="A36" s="53" t="s">
        <v>28</v>
      </c>
      <c r="B36" s="54" t="s">
        <v>16</v>
      </c>
      <c r="C36" s="55" t="s">
        <v>16</v>
      </c>
      <c r="D36" s="57">
        <f>SUM(D10:D33)</f>
        <v>593346</v>
      </c>
      <c r="E36" s="54" t="s">
        <v>16</v>
      </c>
      <c r="F36" s="55" t="s">
        <v>16</v>
      </c>
      <c r="G36" s="57">
        <f>SUM(G10:G33)</f>
        <v>725464</v>
      </c>
      <c r="H36" s="54" t="s">
        <v>16</v>
      </c>
      <c r="I36" s="55" t="s">
        <v>16</v>
      </c>
      <c r="J36" s="57">
        <f>SUM(J10:J33)</f>
        <v>857582</v>
      </c>
      <c r="K36" s="69"/>
      <c r="M36" s="1"/>
      <c r="N36" s="77"/>
      <c r="O36" s="77"/>
      <c r="P36" s="1"/>
      <c r="Q36" s="1"/>
      <c r="R36" s="80"/>
      <c r="S36" s="80"/>
      <c r="T36" s="1"/>
      <c r="U36" s="1"/>
    </row>
    <row r="37" spans="1:21" s="4" customFormat="1" x14ac:dyDescent="0.2">
      <c r="A37" s="29"/>
      <c r="B37" s="30"/>
      <c r="C37" s="30"/>
      <c r="D37" s="31"/>
      <c r="E37" s="30"/>
      <c r="F37" s="30"/>
      <c r="G37" s="31"/>
      <c r="H37" s="30"/>
      <c r="I37" s="30"/>
      <c r="J37" s="31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</row>
    <row r="38" spans="1:21" s="4" customFormat="1" ht="15.75" customHeight="1" x14ac:dyDescent="0.2">
      <c r="A38" s="91" t="s">
        <v>54</v>
      </c>
      <c r="B38" s="91"/>
      <c r="C38" s="91"/>
      <c r="D38" s="91"/>
      <c r="E38" s="91"/>
      <c r="F38" s="91"/>
      <c r="G38" s="91"/>
      <c r="H38" s="91"/>
      <c r="I38" s="91"/>
      <c r="J38" s="91"/>
      <c r="L38" s="48"/>
      <c r="M38" s="1"/>
      <c r="N38" s="1"/>
      <c r="O38" s="1"/>
      <c r="P38" s="1"/>
      <c r="Q38" s="1"/>
      <c r="R38" s="1"/>
    </row>
    <row r="39" spans="1:21" s="4" customFormat="1" ht="16.5" thickBot="1" x14ac:dyDescent="0.25">
      <c r="B39" s="1"/>
      <c r="C39" s="1"/>
      <c r="D39" s="1"/>
      <c r="E39" s="1"/>
      <c r="F39" s="1"/>
      <c r="G39" s="3"/>
      <c r="H39" s="3"/>
      <c r="L39" s="48"/>
      <c r="M39" s="1"/>
      <c r="N39" s="77"/>
      <c r="O39" s="77"/>
      <c r="P39" s="77"/>
      <c r="Q39" s="77"/>
      <c r="R39" s="77"/>
    </row>
    <row r="40" spans="1:21" ht="25.5" x14ac:dyDescent="0.2">
      <c r="A40" s="95" t="s">
        <v>56</v>
      </c>
      <c r="B40" s="96"/>
      <c r="C40" s="96"/>
      <c r="D40" s="96"/>
      <c r="E40" s="96"/>
      <c r="F40" s="97"/>
      <c r="G40" s="52" t="s">
        <v>74</v>
      </c>
      <c r="H40" s="68" t="s">
        <v>76</v>
      </c>
      <c r="I40" s="67" t="s">
        <v>77</v>
      </c>
      <c r="J40" s="50"/>
      <c r="K40" s="49"/>
      <c r="M40" s="1"/>
      <c r="N40" s="77"/>
      <c r="O40" s="77"/>
      <c r="P40" s="77"/>
      <c r="Q40" s="77"/>
      <c r="R40" s="77"/>
    </row>
    <row r="41" spans="1:21" x14ac:dyDescent="0.2">
      <c r="A41" s="92" t="s">
        <v>55</v>
      </c>
      <c r="B41" s="93"/>
      <c r="C41" s="93"/>
      <c r="D41" s="93"/>
      <c r="E41" s="93"/>
      <c r="F41" s="94"/>
      <c r="G41" s="33">
        <f>100*B19*C19*D8</f>
        <v>200</v>
      </c>
      <c r="H41" s="33">
        <f>100*E19*F19*G8</f>
        <v>400</v>
      </c>
      <c r="I41" s="33">
        <f>100*H19*I19*J8</f>
        <v>600</v>
      </c>
      <c r="J41" s="50"/>
      <c r="K41" s="49"/>
      <c r="M41" s="4"/>
      <c r="N41" s="4"/>
      <c r="O41" s="4"/>
      <c r="P41" s="4"/>
      <c r="Q41" s="4"/>
      <c r="R41" s="4"/>
    </row>
    <row r="42" spans="1:21" x14ac:dyDescent="0.2">
      <c r="A42" s="85" t="s">
        <v>67</v>
      </c>
      <c r="B42" s="86"/>
      <c r="C42" s="86"/>
      <c r="D42" s="86"/>
      <c r="E42" s="86"/>
      <c r="F42" s="87"/>
      <c r="G42" s="33">
        <f>10000*B10</f>
        <v>891.75</v>
      </c>
      <c r="H42" s="33">
        <f>10000*E10</f>
        <v>891.75</v>
      </c>
      <c r="I42" s="33">
        <f>10000*H10</f>
        <v>891.75</v>
      </c>
      <c r="J42" s="50"/>
      <c r="K42" s="49"/>
      <c r="M42" s="1"/>
    </row>
    <row r="43" spans="1:21" s="4" customFormat="1" x14ac:dyDescent="0.2">
      <c r="A43" s="92" t="s">
        <v>57</v>
      </c>
      <c r="B43" s="93"/>
      <c r="C43" s="93"/>
      <c r="D43" s="93"/>
      <c r="E43" s="93"/>
      <c r="F43" s="94"/>
      <c r="G43" s="33">
        <f>60*1.2*B28*C28*D8</f>
        <v>144</v>
      </c>
      <c r="H43" s="33">
        <f>60*1.2*E28*F28*G8</f>
        <v>288</v>
      </c>
      <c r="I43" s="33">
        <f>60*1.2*H28*I28*J8</f>
        <v>432</v>
      </c>
      <c r="J43" s="51"/>
      <c r="K43" s="48"/>
      <c r="M43" s="1"/>
      <c r="N43" s="80"/>
      <c r="O43" s="80"/>
      <c r="P43" s="80"/>
      <c r="Q43" s="80"/>
      <c r="R43" s="80"/>
    </row>
    <row r="44" spans="1:21" s="4" customFormat="1" x14ac:dyDescent="0.2">
      <c r="A44" s="85" t="s">
        <v>75</v>
      </c>
      <c r="B44" s="86"/>
      <c r="C44" s="86"/>
      <c r="D44" s="86"/>
      <c r="E44" s="86"/>
      <c r="F44" s="87"/>
      <c r="G44" s="33">
        <f>20*B23*C23*D8</f>
        <v>160</v>
      </c>
      <c r="H44" s="33">
        <f>20*E23*F23*G8</f>
        <v>320</v>
      </c>
      <c r="I44" s="33">
        <f>20*H23*I23*J8</f>
        <v>480</v>
      </c>
      <c r="J44" s="51"/>
      <c r="K44" s="48"/>
      <c r="M44" s="1"/>
      <c r="N44" s="80"/>
      <c r="O44" s="80"/>
      <c r="P44" s="80"/>
      <c r="Q44" s="80"/>
      <c r="R44" s="80"/>
    </row>
    <row r="45" spans="1:21" s="4" customFormat="1" ht="12.75" customHeight="1" x14ac:dyDescent="0.2">
      <c r="A45" s="85" t="s">
        <v>66</v>
      </c>
      <c r="B45" s="86"/>
      <c r="C45" s="86"/>
      <c r="D45" s="86"/>
      <c r="E45" s="86"/>
      <c r="F45" s="87"/>
      <c r="G45" s="33">
        <f>30*B21*D8*C21</f>
        <v>180</v>
      </c>
      <c r="H45" s="33">
        <f>30*F21*E21*G8</f>
        <v>360</v>
      </c>
      <c r="I45" s="33">
        <f>30*I21*H21*J8</f>
        <v>540</v>
      </c>
      <c r="J45" s="51"/>
      <c r="K45" s="48"/>
      <c r="M45" s="1"/>
      <c r="N45" s="80"/>
      <c r="O45" s="80"/>
      <c r="P45" s="80"/>
      <c r="Q45" s="80"/>
      <c r="R45" s="80"/>
    </row>
    <row r="46" spans="1:21" s="4" customFormat="1" ht="12.75" customHeight="1" x14ac:dyDescent="0.2">
      <c r="A46" s="85" t="s">
        <v>58</v>
      </c>
      <c r="B46" s="86"/>
      <c r="C46" s="86"/>
      <c r="D46" s="86"/>
      <c r="E46" s="86"/>
      <c r="F46" s="87"/>
      <c r="G46" s="33">
        <f>100*B25*C25*D8</f>
        <v>1000</v>
      </c>
      <c r="H46" s="33">
        <f>100*E25*F25*G8</f>
        <v>2000</v>
      </c>
      <c r="I46" s="33">
        <f>100*H25*I25*J8</f>
        <v>3000</v>
      </c>
      <c r="J46" s="28"/>
      <c r="M46" s="28"/>
    </row>
    <row r="47" spans="1:21" s="4" customFormat="1" ht="13.5" thickBot="1" x14ac:dyDescent="0.25">
      <c r="A47" s="88" t="s">
        <v>59</v>
      </c>
      <c r="B47" s="89"/>
      <c r="C47" s="89"/>
      <c r="D47" s="89"/>
      <c r="E47" s="89"/>
      <c r="F47" s="90"/>
      <c r="G47" s="34">
        <f>100*B26*C26*D8</f>
        <v>1000</v>
      </c>
      <c r="H47" s="34">
        <f>100*E26*F26*G8</f>
        <v>2000</v>
      </c>
      <c r="I47" s="34">
        <f>100*H26*I26*J8</f>
        <v>3000</v>
      </c>
      <c r="J47" s="28"/>
      <c r="M47" s="28"/>
    </row>
    <row r="48" spans="1:21" s="4" customFormat="1" x14ac:dyDescent="0.2">
      <c r="A48" s="29"/>
      <c r="B48" s="29"/>
      <c r="C48" s="29"/>
      <c r="D48" s="31"/>
      <c r="E48" s="29"/>
      <c r="F48" s="29"/>
      <c r="G48" s="31"/>
      <c r="H48" s="32"/>
      <c r="M48" s="28"/>
    </row>
    <row r="49" spans="1:13" s="4" customFormat="1" ht="15.75" customHeight="1" x14ac:dyDescent="0.2">
      <c r="A49" s="91" t="s">
        <v>68</v>
      </c>
      <c r="B49" s="91"/>
      <c r="C49" s="91"/>
      <c r="D49" s="91"/>
      <c r="E49" s="91"/>
      <c r="F49" s="91"/>
      <c r="G49" s="91"/>
      <c r="H49" s="91"/>
      <c r="I49" s="91"/>
      <c r="J49" s="91"/>
    </row>
    <row r="50" spans="1:13" s="4" customFormat="1" ht="16.5" thickBot="1" x14ac:dyDescent="0.25">
      <c r="B50" s="1"/>
      <c r="C50" s="1"/>
      <c r="D50" s="1"/>
      <c r="E50" s="1"/>
      <c r="F50" s="1"/>
      <c r="G50" s="58"/>
      <c r="H50" s="58"/>
    </row>
    <row r="51" spans="1:13" s="4" customFormat="1" ht="25.5" x14ac:dyDescent="0.2">
      <c r="A51" s="103"/>
      <c r="B51" s="104"/>
      <c r="C51" s="104"/>
      <c r="D51" s="104"/>
      <c r="E51" s="104"/>
      <c r="F51" s="105"/>
      <c r="G51" s="52" t="str">
        <f>G40</f>
        <v>Daň 2017 (Kč)</v>
      </c>
      <c r="H51" s="68" t="str">
        <f>H40</f>
        <v>2019 - var. 1 (Kč)</v>
      </c>
      <c r="I51" s="67" t="str">
        <f>I40</f>
        <v>2019 - var. 2 (Kč)</v>
      </c>
      <c r="L51" s="28"/>
    </row>
    <row r="52" spans="1:13" s="4" customFormat="1" x14ac:dyDescent="0.2">
      <c r="A52" s="85" t="s">
        <v>70</v>
      </c>
      <c r="B52" s="86"/>
      <c r="C52" s="86"/>
      <c r="D52" s="86"/>
      <c r="E52" s="86"/>
      <c r="F52" s="87"/>
      <c r="G52" s="33">
        <f>D34</f>
        <v>504203</v>
      </c>
      <c r="H52" s="33">
        <f>G34</f>
        <v>547178</v>
      </c>
      <c r="I52" s="33">
        <f>J34</f>
        <v>590153</v>
      </c>
      <c r="L52" s="28"/>
    </row>
    <row r="53" spans="1:13" s="4" customFormat="1" x14ac:dyDescent="0.2">
      <c r="A53" s="92" t="s">
        <v>71</v>
      </c>
      <c r="B53" s="93"/>
      <c r="C53" s="93"/>
      <c r="D53" s="93"/>
      <c r="E53" s="93"/>
      <c r="F53" s="94"/>
      <c r="G53" s="33">
        <f>D35</f>
        <v>89143</v>
      </c>
      <c r="H53" s="33">
        <f>G35</f>
        <v>178286</v>
      </c>
      <c r="I53" s="33">
        <f>J35</f>
        <v>267429</v>
      </c>
      <c r="L53" s="28"/>
      <c r="M53" s="28"/>
    </row>
    <row r="54" spans="1:13" s="4" customFormat="1" ht="13.5" thickBot="1" x14ac:dyDescent="0.25">
      <c r="A54" s="88" t="s">
        <v>72</v>
      </c>
      <c r="B54" s="89"/>
      <c r="C54" s="89"/>
      <c r="D54" s="89"/>
      <c r="E54" s="89"/>
      <c r="F54" s="90"/>
      <c r="G54" s="34">
        <f>SUM(G52:G53)</f>
        <v>593346</v>
      </c>
      <c r="H54" s="34">
        <f t="shared" ref="H54:I54" si="4">SUM(H52:H53)</f>
        <v>725464</v>
      </c>
      <c r="I54" s="34">
        <f t="shared" si="4"/>
        <v>857582</v>
      </c>
      <c r="L54" s="28"/>
      <c r="M54" s="28"/>
    </row>
    <row r="55" spans="1:13" s="4" customFormat="1" x14ac:dyDescent="0.2">
      <c r="A55" s="29"/>
      <c r="B55" s="29"/>
      <c r="C55" s="29"/>
      <c r="D55" s="31"/>
      <c r="E55" s="29"/>
      <c r="F55" s="29"/>
      <c r="G55" s="31"/>
      <c r="H55" s="32"/>
      <c r="M55" s="28"/>
    </row>
    <row r="56" spans="1:13" s="4" customFormat="1" x14ac:dyDescent="0.2">
      <c r="A56" s="29"/>
      <c r="B56" s="29"/>
      <c r="C56" s="29"/>
      <c r="D56" s="31"/>
      <c r="E56" s="29"/>
      <c r="F56" s="29"/>
      <c r="G56" s="31"/>
      <c r="H56" s="32"/>
      <c r="M56" s="28"/>
    </row>
    <row r="57" spans="1:13" s="4" customFormat="1" x14ac:dyDescent="0.2">
      <c r="A57" s="29"/>
      <c r="B57" s="29"/>
      <c r="C57" s="29"/>
      <c r="D57" s="31"/>
      <c r="E57" s="29"/>
      <c r="F57" s="29"/>
      <c r="G57" s="31"/>
      <c r="H57" s="32"/>
      <c r="M57" s="28"/>
    </row>
    <row r="58" spans="1:13" s="4" customFormat="1" x14ac:dyDescent="0.2">
      <c r="A58" s="29"/>
      <c r="B58" s="29"/>
      <c r="C58" s="29"/>
      <c r="D58" s="31"/>
      <c r="E58" s="29"/>
      <c r="F58" s="29"/>
      <c r="G58" s="31"/>
      <c r="H58" s="32"/>
      <c r="M58" s="28"/>
    </row>
    <row r="59" spans="1:13" s="4" customFormat="1" x14ac:dyDescent="0.2">
      <c r="A59" s="29"/>
      <c r="B59" s="29"/>
      <c r="C59" s="29"/>
      <c r="D59" s="31"/>
      <c r="E59" s="29"/>
      <c r="F59" s="29"/>
      <c r="G59" s="31"/>
      <c r="H59" s="32"/>
      <c r="M59" s="28"/>
    </row>
    <row r="60" spans="1:13" s="4" customFormat="1" x14ac:dyDescent="0.2">
      <c r="A60" s="29"/>
      <c r="B60" s="29"/>
      <c r="C60" s="29"/>
      <c r="D60" s="31"/>
      <c r="E60" s="29"/>
      <c r="F60" s="29"/>
      <c r="G60" s="31"/>
      <c r="H60" s="32"/>
      <c r="M60" s="28"/>
    </row>
    <row r="61" spans="1:13" s="4" customFormat="1" x14ac:dyDescent="0.2">
      <c r="A61" s="29"/>
      <c r="B61" s="29"/>
      <c r="C61" s="29"/>
      <c r="D61" s="31"/>
      <c r="E61" s="29"/>
      <c r="F61" s="29"/>
      <c r="G61" s="31"/>
      <c r="H61" s="32"/>
      <c r="M61" s="28"/>
    </row>
    <row r="62" spans="1:13" s="4" customFormat="1" x14ac:dyDescent="0.2">
      <c r="A62" s="29"/>
      <c r="B62" s="29"/>
      <c r="C62" s="29"/>
      <c r="D62" s="31"/>
      <c r="E62" s="29"/>
      <c r="F62" s="29"/>
      <c r="G62" s="31"/>
      <c r="H62" s="32"/>
      <c r="M62" s="28"/>
    </row>
    <row r="63" spans="1:13" s="4" customFormat="1" x14ac:dyDescent="0.2">
      <c r="A63" s="29"/>
      <c r="B63" s="29"/>
      <c r="C63" s="29"/>
      <c r="D63" s="31"/>
      <c r="E63" s="29"/>
      <c r="F63" s="29"/>
      <c r="G63" s="31"/>
      <c r="H63" s="32"/>
      <c r="M63" s="28"/>
    </row>
    <row r="64" spans="1:13" s="4" customFormat="1" x14ac:dyDescent="0.2">
      <c r="A64" s="29"/>
      <c r="B64" s="29"/>
      <c r="C64" s="29"/>
      <c r="D64" s="31"/>
      <c r="E64" s="29"/>
      <c r="F64" s="29"/>
      <c r="G64" s="31"/>
      <c r="H64" s="32"/>
      <c r="M64" s="28"/>
    </row>
    <row r="65" spans="1:21" s="4" customFormat="1" x14ac:dyDescent="0.2">
      <c r="A65" s="29"/>
      <c r="B65" s="29"/>
      <c r="C65" s="29"/>
      <c r="D65" s="31"/>
      <c r="E65" s="29"/>
      <c r="F65" s="29"/>
      <c r="G65" s="31"/>
      <c r="H65" s="32"/>
      <c r="M65" s="28"/>
    </row>
    <row r="66" spans="1:21" s="4" customFormat="1" x14ac:dyDescent="0.2">
      <c r="A66" s="29"/>
      <c r="B66" s="29"/>
      <c r="C66" s="29"/>
      <c r="D66" s="31"/>
      <c r="E66" s="29"/>
      <c r="F66" s="29"/>
      <c r="G66" s="31"/>
      <c r="H66" s="32"/>
      <c r="M66" s="28"/>
    </row>
    <row r="67" spans="1:21" s="4" customFormat="1" x14ac:dyDescent="0.2">
      <c r="A67" s="29"/>
      <c r="B67" s="29"/>
      <c r="C67" s="29"/>
      <c r="D67" s="31"/>
      <c r="E67" s="29"/>
      <c r="F67" s="29"/>
      <c r="G67" s="31"/>
      <c r="H67" s="32"/>
      <c r="M67" s="28"/>
    </row>
    <row r="68" spans="1:21" s="4" customFormat="1" x14ac:dyDescent="0.2">
      <c r="A68" s="29"/>
      <c r="B68" s="29"/>
      <c r="C68" s="29"/>
      <c r="D68" s="31"/>
      <c r="E68" s="29"/>
      <c r="F68" s="29"/>
      <c r="G68" s="31"/>
      <c r="H68" s="32"/>
      <c r="M68" s="28"/>
    </row>
    <row r="69" spans="1:21" s="4" customFormat="1" x14ac:dyDescent="0.2">
      <c r="A69" s="29"/>
      <c r="B69" s="29"/>
      <c r="C69" s="29"/>
      <c r="D69" s="31"/>
      <c r="E69" s="29"/>
      <c r="F69" s="29"/>
      <c r="G69" s="31"/>
      <c r="H69" s="32"/>
      <c r="M69" s="28"/>
    </row>
    <row r="70" spans="1:21" s="4" customFormat="1" x14ac:dyDescent="0.2">
      <c r="A70" s="29"/>
      <c r="B70" s="29"/>
      <c r="C70" s="29"/>
      <c r="D70" s="31"/>
      <c r="E70" s="29"/>
      <c r="F70" s="29"/>
      <c r="G70" s="31"/>
      <c r="H70" s="32"/>
      <c r="M70" s="28"/>
    </row>
    <row r="71" spans="1:21" s="4" customFormat="1" x14ac:dyDescent="0.2">
      <c r="A71" s="29"/>
      <c r="B71" s="29"/>
      <c r="C71" s="29"/>
      <c r="D71" s="31"/>
      <c r="E71" s="29"/>
      <c r="F71" s="29"/>
      <c r="G71" s="31"/>
      <c r="H71" s="32"/>
      <c r="M71" s="28"/>
    </row>
    <row r="72" spans="1:21" s="4" customFormat="1" x14ac:dyDescent="0.2">
      <c r="A72" s="29"/>
      <c r="B72" s="29"/>
      <c r="C72" s="29"/>
      <c r="D72" s="31"/>
      <c r="E72" s="29"/>
      <c r="F72" s="29"/>
      <c r="G72" s="31"/>
      <c r="H72" s="32"/>
      <c r="M72" s="28"/>
    </row>
    <row r="73" spans="1:21" s="4" customFormat="1" x14ac:dyDescent="0.2">
      <c r="A73" s="29"/>
      <c r="B73" s="29"/>
      <c r="C73" s="29"/>
      <c r="D73" s="31"/>
      <c r="E73" s="29"/>
      <c r="F73" s="29"/>
      <c r="G73" s="31"/>
      <c r="H73" s="32"/>
      <c r="M73" s="39"/>
      <c r="N73" s="38"/>
      <c r="O73" s="38"/>
      <c r="P73" s="38"/>
      <c r="Q73" s="38"/>
      <c r="R73" s="38"/>
    </row>
    <row r="74" spans="1:21" s="4" customFormat="1" x14ac:dyDescent="0.2">
      <c r="A74" s="29"/>
      <c r="B74" s="29"/>
      <c r="C74" s="29"/>
      <c r="D74" s="31"/>
      <c r="E74" s="29"/>
      <c r="F74" s="29"/>
      <c r="G74" s="31"/>
      <c r="H74" s="32"/>
      <c r="M74" s="39"/>
      <c r="N74" s="38"/>
      <c r="O74" s="38"/>
      <c r="P74" s="38"/>
      <c r="Q74" s="38"/>
      <c r="R74" s="38"/>
    </row>
    <row r="75" spans="1:21" s="38" customFormat="1" x14ac:dyDescent="0.2">
      <c r="A75" s="35" t="s">
        <v>1</v>
      </c>
      <c r="B75" s="36" t="s">
        <v>30</v>
      </c>
      <c r="C75" s="36"/>
      <c r="D75" s="36"/>
      <c r="E75" s="36"/>
      <c r="F75" s="36"/>
      <c r="G75" s="36"/>
      <c r="H75" s="37"/>
      <c r="M75" s="39"/>
      <c r="S75" s="4"/>
      <c r="T75" s="4"/>
      <c r="U75" s="4"/>
    </row>
    <row r="76" spans="1:21" s="38" customFormat="1" x14ac:dyDescent="0.2">
      <c r="A76" s="40" t="s">
        <v>2</v>
      </c>
      <c r="B76" s="36" t="s">
        <v>37</v>
      </c>
      <c r="C76" s="36"/>
      <c r="D76" s="36"/>
      <c r="E76" s="36"/>
      <c r="F76" s="35" t="s">
        <v>4</v>
      </c>
      <c r="G76" s="36" t="s">
        <v>34</v>
      </c>
      <c r="H76" s="36"/>
      <c r="M76" s="39"/>
      <c r="S76" s="4"/>
      <c r="T76" s="4"/>
      <c r="U76" s="4"/>
    </row>
    <row r="77" spans="1:21" s="38" customFormat="1" ht="11.25" x14ac:dyDescent="0.2">
      <c r="A77" s="40" t="s">
        <v>3</v>
      </c>
      <c r="B77" s="36" t="s">
        <v>36</v>
      </c>
      <c r="C77" s="36"/>
      <c r="D77" s="36"/>
      <c r="E77" s="36"/>
      <c r="F77" s="40" t="s">
        <v>5</v>
      </c>
      <c r="G77" s="36" t="s">
        <v>33</v>
      </c>
      <c r="H77" s="36"/>
      <c r="M77" s="39"/>
    </row>
    <row r="78" spans="1:21" s="38" customFormat="1" ht="11.25" x14ac:dyDescent="0.2">
      <c r="A78" s="40" t="s">
        <v>31</v>
      </c>
      <c r="B78" s="36" t="s">
        <v>35</v>
      </c>
      <c r="C78" s="36"/>
      <c r="D78" s="36"/>
      <c r="E78" s="36"/>
      <c r="F78" s="41" t="s">
        <v>6</v>
      </c>
      <c r="G78" s="36" t="s">
        <v>32</v>
      </c>
      <c r="H78" s="36"/>
      <c r="M78" s="39"/>
    </row>
    <row r="79" spans="1:21" s="38" customFormat="1" ht="11.25" x14ac:dyDescent="0.2">
      <c r="A79" s="40" t="s">
        <v>61</v>
      </c>
      <c r="B79" s="36" t="s">
        <v>64</v>
      </c>
      <c r="C79" s="36"/>
      <c r="D79" s="36"/>
      <c r="E79" s="36"/>
      <c r="F79" s="36"/>
      <c r="G79" s="36"/>
      <c r="H79" s="37"/>
      <c r="M79" s="39"/>
    </row>
    <row r="80" spans="1:21" s="38" customFormat="1" ht="11.25" x14ac:dyDescent="0.2">
      <c r="A80" s="40" t="s">
        <v>62</v>
      </c>
      <c r="B80" s="36" t="s">
        <v>63</v>
      </c>
      <c r="C80" s="36"/>
      <c r="D80" s="36"/>
      <c r="E80" s="36"/>
      <c r="F80" s="36"/>
      <c r="G80" s="36"/>
      <c r="H80" s="37"/>
      <c r="M80" s="39"/>
    </row>
    <row r="81" spans="1:21" s="38" customFormat="1" ht="11.25" x14ac:dyDescent="0.2">
      <c r="A81" s="40" t="s">
        <v>7</v>
      </c>
      <c r="B81" s="36" t="s">
        <v>38</v>
      </c>
      <c r="C81" s="36"/>
      <c r="D81" s="36"/>
      <c r="E81" s="36"/>
      <c r="F81" s="36"/>
      <c r="G81" s="36"/>
      <c r="H81" s="37"/>
      <c r="M81" s="39"/>
    </row>
    <row r="82" spans="1:21" s="38" customFormat="1" ht="11.25" x14ac:dyDescent="0.2">
      <c r="A82" s="40" t="s">
        <v>8</v>
      </c>
      <c r="B82" s="36" t="s">
        <v>43</v>
      </c>
      <c r="C82" s="36"/>
      <c r="D82" s="36"/>
      <c r="E82" s="36"/>
      <c r="F82" s="36"/>
      <c r="G82" s="36"/>
      <c r="H82" s="37"/>
      <c r="M82" s="39"/>
    </row>
    <row r="83" spans="1:21" s="38" customFormat="1" ht="11.25" x14ac:dyDescent="0.2">
      <c r="A83" s="40" t="s">
        <v>9</v>
      </c>
      <c r="B83" s="36" t="s">
        <v>44</v>
      </c>
      <c r="C83" s="36"/>
      <c r="D83" s="36"/>
      <c r="E83" s="36"/>
      <c r="F83" s="36"/>
      <c r="G83" s="36"/>
      <c r="H83" s="37"/>
      <c r="M83" s="39"/>
    </row>
    <row r="84" spans="1:21" s="38" customFormat="1" ht="11.25" x14ac:dyDescent="0.2">
      <c r="A84" s="40" t="s">
        <v>10</v>
      </c>
      <c r="B84" s="36" t="s">
        <v>39</v>
      </c>
      <c r="C84" s="36"/>
      <c r="D84" s="36"/>
      <c r="E84" s="36"/>
      <c r="F84" s="36"/>
      <c r="G84" s="36"/>
      <c r="H84" s="37"/>
      <c r="M84" s="39"/>
    </row>
    <row r="85" spans="1:21" s="38" customFormat="1" ht="11.25" x14ac:dyDescent="0.2">
      <c r="A85" s="40" t="s">
        <v>11</v>
      </c>
      <c r="B85" s="36" t="s">
        <v>40</v>
      </c>
      <c r="C85" s="36"/>
      <c r="D85" s="36"/>
      <c r="E85" s="36"/>
      <c r="F85" s="36"/>
      <c r="G85" s="36"/>
      <c r="H85" s="37"/>
      <c r="M85" s="39"/>
    </row>
    <row r="86" spans="1:21" s="38" customFormat="1" ht="11.25" x14ac:dyDescent="0.2">
      <c r="A86" s="40" t="s">
        <v>12</v>
      </c>
      <c r="B86" s="36" t="s">
        <v>41</v>
      </c>
      <c r="C86" s="36"/>
      <c r="D86" s="36"/>
      <c r="E86" s="36"/>
      <c r="F86" s="36"/>
      <c r="G86" s="36"/>
      <c r="H86" s="37"/>
      <c r="M86" s="39"/>
    </row>
    <row r="87" spans="1:21" s="38" customFormat="1" ht="11.25" x14ac:dyDescent="0.2">
      <c r="A87" s="40" t="s">
        <v>13</v>
      </c>
      <c r="B87" s="36" t="s">
        <v>45</v>
      </c>
      <c r="C87" s="36"/>
      <c r="D87" s="36"/>
      <c r="E87" s="36"/>
      <c r="F87" s="36"/>
      <c r="G87" s="36"/>
      <c r="H87" s="37"/>
      <c r="M87" s="39"/>
    </row>
    <row r="88" spans="1:21" s="38" customFormat="1" ht="11.25" x14ac:dyDescent="0.2">
      <c r="A88" s="40" t="s">
        <v>14</v>
      </c>
      <c r="B88" s="36" t="s">
        <v>46</v>
      </c>
      <c r="C88" s="36"/>
      <c r="D88" s="36"/>
      <c r="E88" s="36"/>
      <c r="F88" s="36"/>
      <c r="G88" s="36"/>
      <c r="H88" s="37"/>
      <c r="M88" s="39"/>
    </row>
    <row r="89" spans="1:21" s="38" customFormat="1" ht="11.25" x14ac:dyDescent="0.2">
      <c r="A89" s="40" t="s">
        <v>15</v>
      </c>
      <c r="B89" s="36" t="s">
        <v>42</v>
      </c>
      <c r="C89" s="36"/>
      <c r="D89" s="36"/>
      <c r="E89" s="36"/>
      <c r="F89" s="42" t="s">
        <v>17</v>
      </c>
      <c r="G89" s="36" t="s">
        <v>27</v>
      </c>
      <c r="H89" s="37"/>
      <c r="M89" s="39"/>
    </row>
    <row r="90" spans="1:21" s="38" customFormat="1" ht="11.25" x14ac:dyDescent="0.2">
      <c r="A90" s="40" t="s">
        <v>21</v>
      </c>
      <c r="B90" s="36" t="s">
        <v>47</v>
      </c>
      <c r="C90" s="36"/>
      <c r="D90" s="36"/>
      <c r="E90" s="36"/>
      <c r="F90" s="36"/>
      <c r="G90" s="36"/>
      <c r="H90" s="37"/>
      <c r="M90" s="39"/>
    </row>
    <row r="91" spans="1:21" s="38" customFormat="1" ht="11.25" x14ac:dyDescent="0.2">
      <c r="A91" s="40" t="s">
        <v>22</v>
      </c>
      <c r="B91" s="36" t="s">
        <v>52</v>
      </c>
      <c r="C91" s="36"/>
      <c r="D91" s="36"/>
      <c r="E91" s="36"/>
      <c r="F91" s="36"/>
      <c r="G91" s="36"/>
      <c r="H91" s="37"/>
      <c r="M91" s="39"/>
    </row>
    <row r="92" spans="1:21" s="38" customFormat="1" ht="11.25" x14ac:dyDescent="0.2">
      <c r="A92" s="40" t="s">
        <v>18</v>
      </c>
      <c r="B92" s="36" t="s">
        <v>48</v>
      </c>
      <c r="C92" s="36"/>
      <c r="D92" s="36"/>
      <c r="E92" s="36"/>
      <c r="F92" s="36"/>
      <c r="G92" s="36"/>
      <c r="H92" s="37"/>
      <c r="M92" s="39"/>
    </row>
    <row r="93" spans="1:21" s="38" customFormat="1" x14ac:dyDescent="0.2">
      <c r="A93" s="40" t="s">
        <v>23</v>
      </c>
      <c r="B93" s="36" t="s">
        <v>29</v>
      </c>
      <c r="C93" s="36"/>
      <c r="D93" s="36"/>
      <c r="E93" s="36"/>
      <c r="F93" s="36"/>
      <c r="G93" s="36"/>
      <c r="H93" s="37"/>
      <c r="M93" s="2"/>
      <c r="N93" s="1"/>
      <c r="O93" s="1"/>
      <c r="P93" s="1"/>
      <c r="Q93" s="1"/>
      <c r="R93" s="1"/>
    </row>
    <row r="94" spans="1:21" s="38" customFormat="1" x14ac:dyDescent="0.2">
      <c r="A94" s="41" t="s">
        <v>24</v>
      </c>
      <c r="B94" s="36" t="s">
        <v>26</v>
      </c>
      <c r="C94" s="36"/>
      <c r="D94" s="36"/>
      <c r="E94" s="36"/>
      <c r="F94" s="36"/>
      <c r="G94" s="36"/>
      <c r="H94" s="37"/>
      <c r="M94" s="44"/>
      <c r="N94" s="43"/>
      <c r="O94" s="43"/>
      <c r="P94" s="43"/>
      <c r="Q94" s="43"/>
      <c r="R94" s="43"/>
    </row>
    <row r="95" spans="1:21" x14ac:dyDescent="0.2">
      <c r="M95" s="44"/>
      <c r="N95" s="43"/>
      <c r="O95" s="43"/>
      <c r="P95" s="43"/>
      <c r="Q95" s="43"/>
      <c r="R95" s="43"/>
      <c r="S95" s="38"/>
      <c r="T95" s="38"/>
      <c r="U95" s="38"/>
    </row>
    <row r="96" spans="1:21" s="45" customFormat="1" x14ac:dyDescent="0.2">
      <c r="H96" s="46"/>
      <c r="M96" s="47"/>
    </row>
    <row r="97" spans="8:13" s="45" customFormat="1" x14ac:dyDescent="0.2">
      <c r="H97" s="46"/>
      <c r="M97" s="47"/>
    </row>
    <row r="98" spans="8:13" s="45" customFormat="1" x14ac:dyDescent="0.2">
      <c r="H98" s="46"/>
      <c r="M98" s="47"/>
    </row>
    <row r="99" spans="8:13" s="45" customFormat="1" x14ac:dyDescent="0.2">
      <c r="H99" s="46"/>
      <c r="M99" s="47"/>
    </row>
    <row r="100" spans="8:13" s="45" customFormat="1" x14ac:dyDescent="0.2">
      <c r="H100" s="46"/>
      <c r="M100" s="47"/>
    </row>
    <row r="101" spans="8:13" s="45" customFormat="1" x14ac:dyDescent="0.2">
      <c r="H101" s="46"/>
      <c r="M101" s="47"/>
    </row>
    <row r="102" spans="8:13" s="45" customFormat="1" x14ac:dyDescent="0.2">
      <c r="H102" s="46"/>
      <c r="M102" s="47"/>
    </row>
    <row r="103" spans="8:13" s="45" customFormat="1" x14ac:dyDescent="0.2">
      <c r="H103" s="46"/>
      <c r="M103" s="47"/>
    </row>
    <row r="104" spans="8:13" s="45" customFormat="1" x14ac:dyDescent="0.2">
      <c r="H104" s="46"/>
      <c r="M104" s="47"/>
    </row>
    <row r="105" spans="8:13" s="45" customFormat="1" x14ac:dyDescent="0.2">
      <c r="H105" s="46"/>
      <c r="M105" s="47"/>
    </row>
    <row r="106" spans="8:13" s="45" customFormat="1" x14ac:dyDescent="0.2">
      <c r="H106" s="46"/>
      <c r="M106" s="47"/>
    </row>
    <row r="107" spans="8:13" s="45" customFormat="1" x14ac:dyDescent="0.2">
      <c r="H107" s="46"/>
      <c r="M107" s="47"/>
    </row>
    <row r="108" spans="8:13" s="45" customFormat="1" x14ac:dyDescent="0.2">
      <c r="H108" s="46"/>
      <c r="M108" s="47"/>
    </row>
    <row r="109" spans="8:13" s="45" customFormat="1" x14ac:dyDescent="0.2">
      <c r="H109" s="46"/>
      <c r="M109" s="47"/>
    </row>
    <row r="110" spans="8:13" s="45" customFormat="1" x14ac:dyDescent="0.2">
      <c r="H110" s="46"/>
      <c r="M110" s="47"/>
    </row>
    <row r="111" spans="8:13" s="45" customFormat="1" x14ac:dyDescent="0.2">
      <c r="H111" s="46"/>
      <c r="M111" s="47"/>
    </row>
    <row r="112" spans="8:13" s="45" customFormat="1" x14ac:dyDescent="0.2">
      <c r="H112" s="46"/>
      <c r="M112" s="47"/>
    </row>
    <row r="113" spans="8:21" s="45" customFormat="1" x14ac:dyDescent="0.2">
      <c r="H113" s="46"/>
      <c r="M113" s="47"/>
    </row>
    <row r="114" spans="8:21" s="45" customFormat="1" x14ac:dyDescent="0.2">
      <c r="H114" s="46"/>
      <c r="M114" s="47"/>
    </row>
    <row r="115" spans="8:21" s="45" customFormat="1" x14ac:dyDescent="0.2">
      <c r="H115" s="46"/>
      <c r="M115" s="47"/>
    </row>
    <row r="116" spans="8:21" s="45" customFormat="1" x14ac:dyDescent="0.2">
      <c r="H116" s="46"/>
      <c r="M116" s="47"/>
    </row>
    <row r="117" spans="8:21" s="45" customFormat="1" x14ac:dyDescent="0.2">
      <c r="H117" s="46"/>
      <c r="M117" s="47"/>
    </row>
    <row r="118" spans="8:21" s="45" customFormat="1" x14ac:dyDescent="0.2">
      <c r="H118" s="46"/>
      <c r="M118" s="47"/>
    </row>
    <row r="119" spans="8:21" s="45" customFormat="1" x14ac:dyDescent="0.2">
      <c r="H119" s="46"/>
      <c r="M119" s="47"/>
    </row>
    <row r="120" spans="8:21" s="45" customFormat="1" x14ac:dyDescent="0.2">
      <c r="H120" s="46"/>
      <c r="M120" s="47"/>
    </row>
    <row r="121" spans="8:21" s="45" customFormat="1" x14ac:dyDescent="0.2">
      <c r="H121" s="46"/>
      <c r="M121" s="47"/>
    </row>
    <row r="122" spans="8:21" s="45" customFormat="1" x14ac:dyDescent="0.2">
      <c r="H122" s="46"/>
      <c r="M122" s="47"/>
    </row>
    <row r="123" spans="8:21" s="45" customFormat="1" x14ac:dyDescent="0.2">
      <c r="H123" s="46"/>
      <c r="M123" s="2"/>
      <c r="N123" s="1"/>
      <c r="O123" s="1"/>
      <c r="P123" s="1"/>
      <c r="Q123" s="1"/>
      <c r="R123" s="1"/>
    </row>
    <row r="124" spans="8:21" s="45" customFormat="1" x14ac:dyDescent="0.2">
      <c r="H124" s="46"/>
      <c r="M124" s="2"/>
      <c r="N124" s="1"/>
      <c r="O124" s="1"/>
      <c r="P124" s="1"/>
      <c r="Q124" s="1"/>
      <c r="R124" s="1"/>
    </row>
    <row r="125" spans="8:21" x14ac:dyDescent="0.2">
      <c r="S125" s="45"/>
      <c r="T125" s="45"/>
      <c r="U125" s="45"/>
    </row>
    <row r="126" spans="8:21" x14ac:dyDescent="0.2">
      <c r="S126" s="45"/>
      <c r="T126" s="45"/>
      <c r="U126" s="45"/>
    </row>
  </sheetData>
  <mergeCells count="25">
    <mergeCell ref="A44:F44"/>
    <mergeCell ref="H6:J6"/>
    <mergeCell ref="H7:I7"/>
    <mergeCell ref="H8:I8"/>
    <mergeCell ref="B8:C8"/>
    <mergeCell ref="A6:A9"/>
    <mergeCell ref="E6:G6"/>
    <mergeCell ref="E7:F7"/>
    <mergeCell ref="E8:F8"/>
    <mergeCell ref="A52:F52"/>
    <mergeCell ref="A54:F54"/>
    <mergeCell ref="A1:J1"/>
    <mergeCell ref="A49:J49"/>
    <mergeCell ref="A53:F53"/>
    <mergeCell ref="A47:F47"/>
    <mergeCell ref="A40:F40"/>
    <mergeCell ref="A43:F43"/>
    <mergeCell ref="A41:F41"/>
    <mergeCell ref="A46:F46"/>
    <mergeCell ref="A42:F42"/>
    <mergeCell ref="A38:J38"/>
    <mergeCell ref="B6:D6"/>
    <mergeCell ref="B7:C7"/>
    <mergeCell ref="A51:F51"/>
    <mergeCell ref="A45:F45"/>
  </mergeCells>
  <phoneticPr fontId="1" type="noConversion"/>
  <pageMargins left="0.25" right="0.25" top="0.75" bottom="0.75" header="0.3" footer="0.3"/>
  <pageSetup paperSize="9" orientation="landscape" horizontalDpi="4294967294" r:id="rId1"/>
  <headerFooter alignWithMargins="0"/>
  <ignoredErrors>
    <ignoredError sqref="G34:G35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nenkovice 2017, 5.12.2017</vt:lpstr>
    </vt:vector>
  </TitlesOfParts>
  <Company>Finanční úřad pro Jihomoravský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Finanční úřad Brno-venkov</dc:creator>
  <cp:lastModifiedBy>uzivatel</cp:lastModifiedBy>
  <cp:lastPrinted>2017-10-31T13:47:52Z</cp:lastPrinted>
  <dcterms:created xsi:type="dcterms:W3CDTF">2009-10-09T06:19:49Z</dcterms:created>
  <dcterms:modified xsi:type="dcterms:W3CDTF">2019-12-10T07:52:01Z</dcterms:modified>
</cp:coreProperties>
</file>